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herjan\Desktop\"/>
    </mc:Choice>
  </mc:AlternateContent>
  <xr:revisionPtr revIDLastSave="0" documentId="8_{A5096649-3ACF-47EE-BE16-51910706EA98}" xr6:coauthVersionLast="47" xr6:coauthVersionMax="47" xr10:uidLastSave="{00000000-0000-0000-0000-000000000000}"/>
  <bookViews>
    <workbookView xWindow="57480" yWindow="-5670" windowWidth="38640" windowHeight="21240" activeTab="1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4" l="1"/>
  <c r="E30" i="4" s="1"/>
  <c r="E22" i="4"/>
  <c r="E31" i="4" s="1"/>
  <c r="E23" i="4"/>
  <c r="E32" i="4" s="1"/>
  <c r="E24" i="4"/>
  <c r="E33" i="4" s="1"/>
  <c r="E20" i="4"/>
  <c r="E29" i="4" s="1"/>
  <c r="E34" i="4" s="1"/>
  <c r="E25" i="4" l="1"/>
  <c r="E27" i="4" l="1"/>
  <c r="H23" i="4"/>
  <c r="H24" i="4"/>
  <c r="H21" i="4"/>
  <c r="H22" i="4"/>
  <c r="H20" i="4"/>
  <c r="G14" i="4" l="1"/>
  <c r="H33" i="4"/>
  <c r="H32" i="4"/>
  <c r="H30" i="4"/>
  <c r="H31" i="4"/>
  <c r="H29" i="4"/>
</calcChain>
</file>

<file path=xl/sharedStrings.xml><?xml version="1.0" encoding="utf-8"?>
<sst xmlns="http://schemas.openxmlformats.org/spreadsheetml/2006/main" count="41" uniqueCount="41">
  <si>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</si>
  <si>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</si>
  <si>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</si>
  <si>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</si>
  <si>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</si>
  <si>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</si>
  <si>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</si>
  <si>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</si>
  <si>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</si>
  <si>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</si>
  <si>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</si>
  <si>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 xml:space="preserve">Přesný výčet možných přímých výdajů na hlavní část projektu je uveden v kap. 3.2.1 Specifických pravidel. </t>
  </si>
  <si>
    <t xml:space="preserve">Pravidla pro dělení přímých výdajů mezi oblasti intervence jsou uvedena v kap. 3.2.1 Specifických pravidel. </t>
  </si>
  <si>
    <t>Žadatel vyplňuje pouze žlutě podbarvené buňky.</t>
  </si>
  <si>
    <t>Volitelný komentář ke stanovení objemu výdajů</t>
  </si>
  <si>
    <t>Podklady pro stanovení kategorií intervencí a kontrolu limitů</t>
  </si>
  <si>
    <t xml:space="preserve">Přesný výčet možných přímých výdajů na doprovodnou část projektu je uveden v kap. 3.2.2 Specifických pravidel. </t>
  </si>
  <si>
    <t>SPECIFICKÁ PRAVIDLA PRO ŽADATELE A PŘÍJEMCE</t>
  </si>
  <si>
    <t>PŘÍLOHA 4</t>
  </si>
  <si>
    <t>PODKLADY PRO STANOVENÍ KATEGORIÍ INTERVENCÍ A KONTROLU LIMITŮ</t>
  </si>
  <si>
    <t xml:space="preserve">zvýšení energetické účinnosti při rekonstrukci budov 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</si>
  <si>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</si>
  <si>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</si>
  <si>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</si>
  <si>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mobilní majetek zdravotnických zařízení (vybavení)</t>
  </si>
  <si>
    <t>zdravotní vybavení (zdravotnické prostředky, zdravotnická technika)</t>
  </si>
  <si>
    <t>digitalizace ve zdravotní péči (IT apod.)</t>
  </si>
  <si>
    <t>přímé výdaje na oblast intervence 129</t>
  </si>
  <si>
    <t>přímé výdaje na oblast intervence 130</t>
  </si>
  <si>
    <t>přímé výdaje na oblast intervence 131</t>
  </si>
  <si>
    <t>zdravotní infrastruktura (výstavba, modernizace, rekonstrukce, kromě výdajů na zvýšení energetické účinnosti u rekonstrukcí budov)</t>
  </si>
  <si>
    <t>výdaje na oblast intervence 128 včetně příslušných nepřímých výdajů</t>
  </si>
  <si>
    <t>výdaje na oblast intervence 129 včetně příslušných nepřímých výdajů</t>
  </si>
  <si>
    <t>výdaje na oblast intervence 130 včetně příslušných nepřímých výdajů</t>
  </si>
  <si>
    <t>výdaje na oblast intervence 131 včetně příslušných nepřímých výdajů</t>
  </si>
  <si>
    <t>Verze 1</t>
  </si>
  <si>
    <t>103. VÝZVA IROP - VZNIK A MODERNIZACE URGENTNÍCH PŘÍJMŮ - SC 4.3 (MRR)</t>
  </si>
  <si>
    <t>zdravotnická infrastruktura (heliport)</t>
  </si>
  <si>
    <t>104. VÝZVA IROP - VZNIK A MODERNIZACE URGENTNÍCH PŘÍJMŮ - SC 4.3 (PR)</t>
  </si>
  <si>
    <t>105. VÝZVA IROP - VZNIK A MODERNIZACE URGENTNÍCH PŘÍJMŮ - SC 4.3 (ČR)</t>
  </si>
  <si>
    <t>přímé výdaje na oblast intervence 128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</si>
</sst>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000"/>
    <numFmt numFmtId="166" formatCode="0.000%"/>
  </numFmts>
  <fonts count="16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i/>
      <sz val="10"/>
      <color theme="1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sz val="2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5" borderId="1" xfId="0" applyFont="1" applyFill="1" applyBorder="1"/>
    <xf numFmtId="164" fontId="2" fillId="5" borderId="2" xfId="0" applyNumberFormat="1" applyFont="1" applyFill="1" applyBorder="1"/>
    <xf numFmtId="0" fontId="0" fillId="5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0" xfId="0" applyBorder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6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1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2" borderId="1" xfId="0" applyNumberFormat="1" applyFont="1" applyFill="1" applyBorder="1"/>
    <xf numFmtId="165" fontId="4" fillId="5" borderId="1" xfId="0" applyNumberFormat="1" applyFont="1" applyFill="1" applyBorder="1"/>
    <xf numFmtId="165" fontId="2" fillId="3" borderId="1" xfId="0" applyNumberFormat="1" applyFont="1" applyFill="1" applyBorder="1"/>
    <xf numFmtId="164" fontId="4" fillId="6" borderId="2" xfId="0" applyNumberFormat="1" applyFont="1" applyFill="1" applyBorder="1" applyAlignment="1">
      <alignment vertical="center"/>
    </xf>
    <xf numFmtId="164" fontId="4" fillId="6" borderId="1" xfId="0" applyNumberFormat="1" applyFont="1" applyFill="1" applyBorder="1" applyAlignment="1">
      <alignment vertical="center"/>
    </xf>
    <xf numFmtId="0" fontId="4" fillId="0" borderId="0" xfId="0" applyFont="1"/>
    <xf numFmtId="164" fontId="13" fillId="5" borderId="1" xfId="0" applyNumberFormat="1" applyFont="1" applyFill="1" applyBorder="1"/>
    <xf numFmtId="164" fontId="13" fillId="3" borderId="1" xfId="0" applyNumberFormat="1" applyFont="1" applyFill="1" applyBorder="1" applyAlignment="1">
      <alignment vertical="center"/>
    </xf>
    <xf numFmtId="165" fontId="0" fillId="0" borderId="1" xfId="0" applyNumberFormat="1" applyBorder="1" applyAlignment="1">
      <alignment vertical="center"/>
    </xf>
    <xf numFmtId="165" fontId="0" fillId="2" borderId="1" xfId="0" applyNumberFormat="1" applyFill="1" applyBorder="1"/>
    <xf numFmtId="164" fontId="0" fillId="0" borderId="0" xfId="0" applyNumberFormat="1" applyAlignment="1">
      <alignment vertical="center"/>
    </xf>
    <xf numFmtId="10" fontId="0" fillId="4" borderId="2" xfId="2" applyNumberFormat="1" applyFont="1" applyFill="1" applyBorder="1" applyAlignment="1">
      <alignment vertical="center"/>
    </xf>
    <xf numFmtId="164" fontId="0" fillId="0" borderId="0" xfId="0" applyNumberFormat="1"/>
    <xf numFmtId="166" fontId="0" fillId="0" borderId="1" xfId="2" applyNumberFormat="1" applyFont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N24"/>
  <sheetViews>
    <sheetView showGridLines="0" topLeftCell="A6" zoomScaleNormal="100" zoomScaleSheetLayoutView="100" workbookViewId="0">
      <selection activeCell="A23" sqref="A23:N23"/>
    </sheetView>
  </sheetViews>
  <sheetFormatPr defaultColWidth="9.140625" defaultRowHeight="15" x14ac:dyDescent="0.25"/>
  <cols>
    <col min="1" max="16384" width="9.140625" style="41"/>
  </cols>
  <sheetData>
    <row r="12" spans="1:14" ht="2.4500000000000002" customHeight="1" x14ac:dyDescent="0.25"/>
    <row r="14" spans="1:14" ht="66.599999999999994" customHeight="1" x14ac:dyDescent="0.25">
      <c r="A14" s="63" t="s">
        <v>23</v>
      </c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</row>
    <row r="15" spans="1:14" ht="10.9" customHeight="1" x14ac:dyDescent="0.25">
      <c r="A15" s="35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7"/>
    </row>
    <row r="16" spans="1:14" s="42" customFormat="1" ht="15" customHeight="1" x14ac:dyDescent="0.45">
      <c r="A16" s="38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8"/>
    </row>
    <row r="17" spans="1:14" ht="33" customHeight="1" x14ac:dyDescent="0.25">
      <c r="A17" s="63" t="s">
        <v>17</v>
      </c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</row>
    <row r="18" spans="1:14" ht="11.45" customHeight="1" x14ac:dyDescent="0.25">
      <c r="A18" s="37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37"/>
    </row>
    <row r="19" spans="1:14" ht="28.9" customHeight="1" x14ac:dyDescent="0.25">
      <c r="A19" s="64" t="s">
        <v>18</v>
      </c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</row>
    <row r="20" spans="1:14" ht="60.75" customHeight="1" x14ac:dyDescent="0.25">
      <c r="A20" s="65" t="s">
        <v>19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</row>
    <row r="21" spans="1:14" ht="51.75" customHeight="1" x14ac:dyDescent="0.25">
      <c r="A21" s="68" t="s">
        <v>36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</row>
    <row r="22" spans="1:14" ht="51.75" customHeight="1" x14ac:dyDescent="0.25">
      <c r="A22" s="68" t="s">
        <v>38</v>
      </c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</row>
    <row r="23" spans="1:14" ht="54" customHeight="1" x14ac:dyDescent="0.25">
      <c r="A23" s="68" t="s">
        <v>39</v>
      </c>
      <c r="B23" s="68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</row>
    <row r="24" spans="1:14" ht="20.25" x14ac:dyDescent="0.25">
      <c r="A24" s="67" t="s">
        <v>35</v>
      </c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</row>
  </sheetData>
  <mergeCells count="8">
    <mergeCell ref="A14:N14"/>
    <mergeCell ref="A17:N17"/>
    <mergeCell ref="A19:N19"/>
    <mergeCell ref="A20:N20"/>
    <mergeCell ref="A24:N24"/>
    <mergeCell ref="A21:N21"/>
    <mergeCell ref="A22:N22"/>
    <mergeCell ref="A23:N23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35"/>
  <sheetViews>
    <sheetView tabSelected="1" workbookViewId="0">
      <selection activeCell="H43" sqref="H43"/>
    </sheetView>
  </sheetViews>
  <sheetFormatPr defaultRowHeight="12.75" x14ac:dyDescent="0.2"/>
  <cols>
    <col min="1" max="1" width="2.140625" customWidth="1"/>
    <col min="2" max="2" width="66" customWidth="1"/>
    <col min="3" max="3" width="12.140625" style="43" customWidth="1"/>
    <col min="4" max="4" width="32.42578125" customWidth="1"/>
    <col min="5" max="5" width="22.42578125" customWidth="1"/>
    <col min="6" max="6" width="18.42578125" customWidth="1"/>
    <col min="7" max="7" width="15.140625" customWidth="1"/>
    <col min="8" max="8" width="14" customWidth="1"/>
    <col min="9" max="10" width="15.7109375" bestFit="1" customWidth="1"/>
  </cols>
  <sheetData>
    <row r="1" spans="2:10" ht="15.75" x14ac:dyDescent="0.2">
      <c r="B1" s="24" t="s">
        <v>15</v>
      </c>
    </row>
    <row r="4" spans="2:10" x14ac:dyDescent="0.2">
      <c r="B4" s="5" t="s">
        <v>6</v>
      </c>
      <c r="C4" s="44"/>
      <c r="D4" s="6"/>
      <c r="E4" s="6"/>
      <c r="F4" s="6"/>
      <c r="G4" s="6"/>
      <c r="H4" s="7"/>
    </row>
    <row r="5" spans="2:10" x14ac:dyDescent="0.2">
      <c r="B5" s="25" t="s">
        <v>11</v>
      </c>
      <c r="C5" s="45"/>
      <c r="D5" s="26"/>
      <c r="E5" s="26"/>
      <c r="F5" s="26"/>
      <c r="G5" s="26"/>
      <c r="H5" s="8"/>
    </row>
    <row r="6" spans="2:10" x14ac:dyDescent="0.2">
      <c r="B6" s="25" t="s">
        <v>12</v>
      </c>
      <c r="C6" s="45"/>
      <c r="D6" s="26"/>
      <c r="E6" s="26"/>
      <c r="F6" s="26"/>
      <c r="G6" s="26"/>
      <c r="H6" s="8"/>
    </row>
    <row r="7" spans="2:10" x14ac:dyDescent="0.2">
      <c r="B7" s="25" t="s">
        <v>16</v>
      </c>
      <c r="C7" s="45"/>
      <c r="D7" s="26"/>
      <c r="E7" s="26"/>
      <c r="F7" s="26"/>
      <c r="G7" s="26"/>
      <c r="H7" s="8"/>
    </row>
    <row r="8" spans="2:10" x14ac:dyDescent="0.2">
      <c r="B8" s="27" t="s">
        <v>13</v>
      </c>
      <c r="C8" s="46"/>
      <c r="D8" s="9"/>
      <c r="E8" s="9"/>
      <c r="F8" s="9"/>
      <c r="G8" s="9"/>
      <c r="H8" s="10"/>
    </row>
    <row r="11" spans="2:10" ht="25.5" x14ac:dyDescent="0.2">
      <c r="B11" s="23" t="s">
        <v>3</v>
      </c>
      <c r="C11" s="47" t="s">
        <v>7</v>
      </c>
      <c r="D11" s="23" t="s">
        <v>14</v>
      </c>
      <c r="E11" s="23" t="s">
        <v>5</v>
      </c>
      <c r="F11" s="23" t="s">
        <v>8</v>
      </c>
      <c r="G11" s="23" t="s">
        <v>9</v>
      </c>
      <c r="H11" s="23" t="s">
        <v>4</v>
      </c>
    </row>
    <row r="12" spans="2:10" x14ac:dyDescent="0.2">
      <c r="B12" s="4" t="s">
        <v>2</v>
      </c>
      <c r="C12" s="48"/>
      <c r="D12" s="4"/>
      <c r="E12" s="1"/>
      <c r="F12" s="2"/>
      <c r="G12" s="2"/>
      <c r="H12" s="3"/>
    </row>
    <row r="13" spans="2:10" s="33" customFormat="1" ht="25.5" x14ac:dyDescent="0.2">
      <c r="B13" s="28" t="s">
        <v>30</v>
      </c>
      <c r="C13" s="57">
        <v>128</v>
      </c>
      <c r="D13" s="29"/>
      <c r="E13" s="52">
        <v>10000000</v>
      </c>
      <c r="F13" s="30"/>
      <c r="G13" s="31"/>
      <c r="H13" s="32"/>
      <c r="J13" s="59"/>
    </row>
    <row r="14" spans="2:10" s="33" customFormat="1" x14ac:dyDescent="0.2">
      <c r="B14" s="28" t="s">
        <v>37</v>
      </c>
      <c r="C14" s="57">
        <v>128</v>
      </c>
      <c r="D14" s="29"/>
      <c r="E14" s="52">
        <v>10000000</v>
      </c>
      <c r="F14" s="60">
        <v>0.6</v>
      </c>
      <c r="G14" s="62">
        <f>E14/E34</f>
        <v>0.3461405330564209</v>
      </c>
      <c r="H14" s="32"/>
    </row>
    <row r="15" spans="2:10" s="33" customFormat="1" x14ac:dyDescent="0.2">
      <c r="B15" s="28" t="s">
        <v>25</v>
      </c>
      <c r="C15" s="57">
        <v>129</v>
      </c>
      <c r="D15" s="29"/>
      <c r="E15" s="52">
        <v>5000000</v>
      </c>
      <c r="F15" s="34"/>
      <c r="G15" s="31"/>
      <c r="H15" s="32"/>
    </row>
    <row r="16" spans="2:10" s="33" customFormat="1" x14ac:dyDescent="0.2">
      <c r="B16" s="28" t="s">
        <v>24</v>
      </c>
      <c r="C16" s="57">
        <v>130</v>
      </c>
      <c r="D16" s="29"/>
      <c r="E16" s="52">
        <v>1000000</v>
      </c>
      <c r="F16" s="34"/>
      <c r="G16" s="31"/>
      <c r="H16" s="32"/>
    </row>
    <row r="17" spans="2:8" s="33" customFormat="1" x14ac:dyDescent="0.2">
      <c r="B17" s="28" t="s">
        <v>26</v>
      </c>
      <c r="C17" s="57">
        <v>131</v>
      </c>
      <c r="D17" s="29"/>
      <c r="E17" s="52">
        <v>500000</v>
      </c>
      <c r="F17" s="34"/>
      <c r="G17" s="31"/>
      <c r="H17" s="32"/>
    </row>
    <row r="18" spans="2:8" s="33" customFormat="1" x14ac:dyDescent="0.2">
      <c r="B18" s="28" t="s">
        <v>20</v>
      </c>
      <c r="C18" s="57">
        <v>44</v>
      </c>
      <c r="D18" s="29"/>
      <c r="E18" s="53">
        <v>500000</v>
      </c>
      <c r="F18" s="34"/>
      <c r="G18" s="31"/>
      <c r="H18" s="32"/>
    </row>
    <row r="19" spans="2:8" x14ac:dyDescent="0.2">
      <c r="E19" s="54"/>
    </row>
    <row r="20" spans="2:8" x14ac:dyDescent="0.2">
      <c r="B20" s="11" t="s">
        <v>40</v>
      </c>
      <c r="C20" s="58">
        <v>128</v>
      </c>
      <c r="D20" s="11"/>
      <c r="E20" s="12">
        <f>SUMIFS($E$13:$E$18,$C$13:$C$18,C20)</f>
        <v>20000000</v>
      </c>
      <c r="F20" s="13"/>
      <c r="G20" s="14"/>
      <c r="H20" s="14">
        <f>E20/$E$25</f>
        <v>0.7407407407407407</v>
      </c>
    </row>
    <row r="21" spans="2:8" x14ac:dyDescent="0.2">
      <c r="B21" s="11" t="s">
        <v>27</v>
      </c>
      <c r="C21" s="58">
        <v>129</v>
      </c>
      <c r="D21" s="11"/>
      <c r="E21" s="12">
        <f t="shared" ref="E21:E24" si="0">SUMIFS($E$13:$E$18,$C$13:$C$18,C21)</f>
        <v>5000000</v>
      </c>
      <c r="F21" s="13"/>
      <c r="G21" s="14"/>
      <c r="H21" s="14">
        <f t="shared" ref="H21:H24" si="1">E21/$E$25</f>
        <v>0.18518518518518517</v>
      </c>
    </row>
    <row r="22" spans="2:8" x14ac:dyDescent="0.2">
      <c r="B22" s="11" t="s">
        <v>28</v>
      </c>
      <c r="C22" s="58">
        <v>130</v>
      </c>
      <c r="D22" s="11"/>
      <c r="E22" s="12">
        <f t="shared" si="0"/>
        <v>1000000</v>
      </c>
      <c r="F22" s="13"/>
      <c r="G22" s="14"/>
      <c r="H22" s="14">
        <f t="shared" si="1"/>
        <v>3.7037037037037035E-2</v>
      </c>
    </row>
    <row r="23" spans="2:8" x14ac:dyDescent="0.2">
      <c r="B23" s="11" t="s">
        <v>29</v>
      </c>
      <c r="C23" s="58">
        <v>131</v>
      </c>
      <c r="D23" s="11"/>
      <c r="E23" s="12">
        <f t="shared" si="0"/>
        <v>500000</v>
      </c>
      <c r="F23" s="13"/>
      <c r="G23" s="14"/>
      <c r="H23" s="14">
        <f t="shared" si="1"/>
        <v>1.8518518518518517E-2</v>
      </c>
    </row>
    <row r="24" spans="2:8" x14ac:dyDescent="0.2">
      <c r="B24" s="11" t="s">
        <v>21</v>
      </c>
      <c r="C24" s="58">
        <v>44</v>
      </c>
      <c r="D24" s="11"/>
      <c r="E24" s="12">
        <f t="shared" si="0"/>
        <v>500000</v>
      </c>
      <c r="F24" s="13"/>
      <c r="G24" s="14"/>
      <c r="H24" s="14">
        <f t="shared" si="1"/>
        <v>1.8518518518518517E-2</v>
      </c>
    </row>
    <row r="25" spans="2:8" x14ac:dyDescent="0.2">
      <c r="B25" s="15" t="s">
        <v>0</v>
      </c>
      <c r="C25" s="50"/>
      <c r="D25" s="15"/>
      <c r="E25" s="55">
        <f>SUM(E20:E24)</f>
        <v>27000000</v>
      </c>
      <c r="F25" s="16"/>
      <c r="G25" s="17"/>
      <c r="H25" s="17"/>
    </row>
    <row r="26" spans="2:8" x14ac:dyDescent="0.2">
      <c r="E26" s="54"/>
    </row>
    <row r="27" spans="2:8" x14ac:dyDescent="0.2">
      <c r="B27" s="15" t="s">
        <v>10</v>
      </c>
      <c r="C27" s="50"/>
      <c r="D27" s="15"/>
      <c r="E27" s="55">
        <f>E25*0.07</f>
        <v>1890000.0000000002</v>
      </c>
      <c r="F27" s="16"/>
      <c r="G27" s="17"/>
      <c r="H27" s="17"/>
    </row>
    <row r="28" spans="2:8" x14ac:dyDescent="0.2">
      <c r="E28" s="54"/>
    </row>
    <row r="29" spans="2:8" x14ac:dyDescent="0.2">
      <c r="B29" s="11" t="s">
        <v>31</v>
      </c>
      <c r="C29" s="49"/>
      <c r="D29" s="11"/>
      <c r="E29" s="12">
        <f>E20*1.07</f>
        <v>21400000</v>
      </c>
      <c r="F29" s="13"/>
      <c r="G29" s="11"/>
      <c r="H29" s="14">
        <f>E29/$E$34</f>
        <v>0.7407407407407407</v>
      </c>
    </row>
    <row r="30" spans="2:8" x14ac:dyDescent="0.2">
      <c r="B30" s="11" t="s">
        <v>32</v>
      </c>
      <c r="C30" s="49"/>
      <c r="D30" s="11"/>
      <c r="E30" s="12">
        <f>E21*1.07</f>
        <v>5350000</v>
      </c>
      <c r="F30" s="13"/>
      <c r="G30" s="11"/>
      <c r="H30" s="14">
        <f t="shared" ref="H30:H33" si="2">E30/$E$34</f>
        <v>0.18518518518518517</v>
      </c>
    </row>
    <row r="31" spans="2:8" x14ac:dyDescent="0.2">
      <c r="B31" s="11" t="s">
        <v>33</v>
      </c>
      <c r="C31" s="49"/>
      <c r="D31" s="11"/>
      <c r="E31" s="12">
        <f>E22*1.07</f>
        <v>1070000</v>
      </c>
      <c r="F31" s="13"/>
      <c r="G31" s="11"/>
      <c r="H31" s="14">
        <f t="shared" si="2"/>
        <v>3.7037037037037035E-2</v>
      </c>
    </row>
    <row r="32" spans="2:8" x14ac:dyDescent="0.2">
      <c r="B32" s="11" t="s">
        <v>34</v>
      </c>
      <c r="C32" s="49"/>
      <c r="D32" s="11"/>
      <c r="E32" s="12">
        <f>E23*1.07</f>
        <v>535000</v>
      </c>
      <c r="F32" s="13"/>
      <c r="G32" s="11"/>
      <c r="H32" s="14">
        <f t="shared" si="2"/>
        <v>1.8518518518518517E-2</v>
      </c>
    </row>
    <row r="33" spans="2:8" x14ac:dyDescent="0.2">
      <c r="B33" s="11" t="s">
        <v>22</v>
      </c>
      <c r="C33" s="49"/>
      <c r="D33" s="11"/>
      <c r="E33" s="12">
        <f t="shared" ref="E33" si="3">E24*1.07</f>
        <v>535000</v>
      </c>
      <c r="F33" s="13"/>
      <c r="G33" s="11"/>
      <c r="H33" s="14">
        <f t="shared" si="2"/>
        <v>1.8518518518518517E-2</v>
      </c>
    </row>
    <row r="34" spans="2:8" ht="27" customHeight="1" x14ac:dyDescent="0.2">
      <c r="B34" s="19" t="s">
        <v>1</v>
      </c>
      <c r="C34" s="51"/>
      <c r="D34" s="18"/>
      <c r="E34" s="56">
        <f>SUM(E29:E33)</f>
        <v>28890000</v>
      </c>
      <c r="F34" s="20"/>
      <c r="G34" s="21"/>
      <c r="H34" s="22"/>
    </row>
    <row r="35" spans="2:8" x14ac:dyDescent="0.2">
      <c r="E35" s="61"/>
    </row>
  </sheetData>
  <sheetProtection algorithmName="SHA-512" hashValue="D3PBjK3YC1IpmuEE1KdYVKHZi5hYtrvSUp/dR1qmeKAM9Pb7eE1E14ShKinLnk3CvLStzs+2kPvEYt6QJ95NKA==" saltValue="KVz7FMkLQqOfXr+4tjGyyw==" spinCount="100000" sheet="1" objects="1" scenarios="1"/>
  <protectedRanges>
    <protectedRange sqref="D13:E18" name="Oblast1"/>
  </protectedRanges>
  <conditionalFormatting sqref="G14">
    <cfRule type="cellIs" dxfId="1" priority="1" operator="lessThan">
      <formula>$F$14</formula>
    </cfRule>
    <cfRule type="cellIs" dxfId="0" priority="2" operator="greaterThanOrEqual">
      <formula>$F$14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Heřmánek Jan</cp:lastModifiedBy>
  <cp:lastPrinted>2022-04-04T14:43:27Z</cp:lastPrinted>
  <dcterms:created xsi:type="dcterms:W3CDTF">2022-04-04T08:24:21Z</dcterms:created>
  <dcterms:modified xsi:type="dcterms:W3CDTF">2024-12-04T09:04:29Z</dcterms:modified>
</cp:coreProperties>
</file>